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mad\Documents\MIO3S5\Gestion budgétaire\"/>
    </mc:Choice>
  </mc:AlternateContent>
  <bookViews>
    <workbookView xWindow="0" yWindow="0" windowWidth="20490" windowHeight="892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L2" i="1"/>
  <c r="Q4" i="1"/>
  <c r="Q5" i="1"/>
  <c r="Q3" i="1"/>
  <c r="Q2" i="1"/>
  <c r="G2" i="1"/>
  <c r="P5" i="1"/>
  <c r="P4" i="1"/>
  <c r="P3" i="1"/>
  <c r="P2" i="1"/>
  <c r="P1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K2" i="1"/>
  <c r="K1" i="1"/>
  <c r="H21" i="1"/>
  <c r="H20" i="1"/>
  <c r="H19" i="1"/>
  <c r="G6" i="1"/>
  <c r="G5" i="1"/>
  <c r="G4" i="1"/>
  <c r="G3" i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4" i="1"/>
  <c r="D4" i="1" s="1"/>
</calcChain>
</file>

<file path=xl/sharedStrings.xml><?xml version="1.0" encoding="utf-8"?>
<sst xmlns="http://schemas.openxmlformats.org/spreadsheetml/2006/main" count="24" uniqueCount="23">
  <si>
    <t>Trimestre 1</t>
  </si>
  <si>
    <t>Trimestre 2</t>
  </si>
  <si>
    <t>Trimestre 3</t>
  </si>
  <si>
    <t>Trimestre 4</t>
  </si>
  <si>
    <t>Total coeff</t>
  </si>
  <si>
    <t>Prévision Partie 1</t>
  </si>
  <si>
    <t>a (pente)</t>
  </si>
  <si>
    <t>b(ordonnée)</t>
  </si>
  <si>
    <t>Equ.droite</t>
  </si>
  <si>
    <t>Droite</t>
  </si>
  <si>
    <t>Rapport P2</t>
  </si>
  <si>
    <t>Trimestre 1(P2)</t>
  </si>
  <si>
    <t>Trimestre 2(P2)</t>
  </si>
  <si>
    <t>Trimestre 3(P3)</t>
  </si>
  <si>
    <t>Trimestre 4(P2)</t>
  </si>
  <si>
    <t>Prévision Finale</t>
  </si>
  <si>
    <t>y = 9x + 460</t>
  </si>
  <si>
    <t>ypr = 9,6x + 437,4</t>
  </si>
  <si>
    <t>Rang t (Q1)</t>
  </si>
  <si>
    <t>Ventes (Q1)</t>
  </si>
  <si>
    <t>MMC (Q1)</t>
  </si>
  <si>
    <t>Raport (Q1)</t>
  </si>
  <si>
    <t>Coeff saisonniers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</si>
</sst>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870060155396901"/>
          <c:y val="4.6825662527818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Ventes (Q1)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Feuil1!$B$2:$B$17</c:f>
              <c:numCache>
                <c:formatCode>General</c:formatCode>
                <c:ptCount val="16"/>
                <c:pt idx="0">
                  <c:v>524</c:v>
                </c:pt>
                <c:pt idx="1">
                  <c:v>378</c:v>
                </c:pt>
                <c:pt idx="2">
                  <c:v>354</c:v>
                </c:pt>
                <c:pt idx="3">
                  <c:v>636</c:v>
                </c:pt>
                <c:pt idx="4">
                  <c:v>532</c:v>
                </c:pt>
                <c:pt idx="5">
                  <c:v>418</c:v>
                </c:pt>
                <c:pt idx="6">
                  <c:v>378</c:v>
                </c:pt>
                <c:pt idx="7">
                  <c:v>692</c:v>
                </c:pt>
                <c:pt idx="8">
                  <c:v>556</c:v>
                </c:pt>
                <c:pt idx="9">
                  <c:v>426</c:v>
                </c:pt>
                <c:pt idx="10">
                  <c:v>394</c:v>
                </c:pt>
                <c:pt idx="11">
                  <c:v>716</c:v>
                </c:pt>
                <c:pt idx="12">
                  <c:v>660</c:v>
                </c:pt>
                <c:pt idx="13">
                  <c:v>482</c:v>
                </c:pt>
                <c:pt idx="14">
                  <c:v>434</c:v>
                </c:pt>
                <c:pt idx="15">
                  <c:v>724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MMC (Q1)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xVal>
          <c:yVal>
            <c:numRef>
              <c:f>Feuil1!$C$2:$C$17</c:f>
              <c:numCache>
                <c:formatCode>General</c:formatCode>
                <c:ptCount val="16"/>
                <c:pt idx="2">
                  <c:v>474</c:v>
                </c:pt>
                <c:pt idx="3">
                  <c:v>480</c:v>
                </c:pt>
                <c:pt idx="4">
                  <c:v>488</c:v>
                </c:pt>
                <c:pt idx="5">
                  <c:v>498</c:v>
                </c:pt>
                <c:pt idx="6">
                  <c:v>508</c:v>
                </c:pt>
                <c:pt idx="7">
                  <c:v>512</c:v>
                </c:pt>
                <c:pt idx="8">
                  <c:v>515</c:v>
                </c:pt>
                <c:pt idx="9">
                  <c:v>520</c:v>
                </c:pt>
                <c:pt idx="10">
                  <c:v>536</c:v>
                </c:pt>
                <c:pt idx="11">
                  <c:v>556</c:v>
                </c:pt>
                <c:pt idx="12">
                  <c:v>568</c:v>
                </c:pt>
                <c:pt idx="13">
                  <c:v>574</c:v>
                </c:pt>
              </c:numCache>
            </c:numRef>
          </c:yVal>
          <c:smooth val="0"/>
        </c:ser>
        <c:ser>
          <c:idx val="2"/>
          <c:order val="2"/>
          <c:tx>
            <c:v>Prévisions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Feuil1!$A$18:$A$21</c:f>
              <c:numCache>
                <c:formatCode>General</c:formatCode>
                <c:ptCount val="4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</c:numCache>
            </c:numRef>
          </c:xVal>
          <c:yVal>
            <c:numRef>
              <c:f>Feuil1!$Q$2:$Q$5</c:f>
              <c:numCache>
                <c:formatCode>General</c:formatCode>
                <c:ptCount val="4"/>
                <c:pt idx="0">
                  <c:v>676.22996852864139</c:v>
                </c:pt>
                <c:pt idx="1">
                  <c:v>505.53617354712378</c:v>
                </c:pt>
                <c:pt idx="2">
                  <c:v>461.83025983193374</c:v>
                </c:pt>
                <c:pt idx="3">
                  <c:v>818.72530299586936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968576"/>
        <c:axId val="407965048"/>
      </c:scatterChart>
      <c:valAx>
        <c:axId val="40796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7965048"/>
        <c:crosses val="autoZero"/>
        <c:crossBetween val="midCat"/>
      </c:valAx>
      <c:valAx>
        <c:axId val="40796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7968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265815</xdr:colOff>
      <xdr:row>22</xdr:row>
      <xdr:rowOff>44303</xdr:rowOff>
    </xdr:from>
    <xdr:to>
      <xdr:col>10</xdr:col>
      <xdr:colOff>642383</xdr:colOff>
      <xdr:row>40</xdr:row>
      <xdr:rowOff>166134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86" zoomScaleNormal="86" workbookViewId="0">
      <selection activeCell="L55" sqref="L55"/>
    </sheetView>
  </sheetViews>
  <sheetFormatPr baseColWidth="10" defaultRowHeight="15" x14ac:dyDescent="0.25"/>
  <cols>
    <col min="8" max="8" width="20.140625" customWidth="1"/>
    <col min="10" max="10" width="13.42578125" customWidth="1"/>
    <col min="11" max="11" width="17.85546875" customWidth="1"/>
    <col min="13" max="13" width="15.5703125" customWidth="1"/>
    <col min="15" max="15" width="15.42578125" customWidth="1"/>
    <col min="17" max="17" width="18.42578125" customWidth="1"/>
  </cols>
  <sheetData>
    <row r="1" spans="1:17" x14ac:dyDescent="0.25">
      <c r="A1" t="s">
        <v>18</v>
      </c>
      <c r="B1" t="s">
        <v>19</v>
      </c>
      <c r="C1" t="s">
        <v>20</v>
      </c>
      <c r="D1" t="s">
        <v>21</v>
      </c>
      <c r="F1" s="4" t="s">
        <v>22</v>
      </c>
      <c r="G1" s="3"/>
      <c r="J1" t="s">
        <v>6</v>
      </c>
      <c r="K1">
        <f>SLOPE(B2:B17,A2:A17)</f>
        <v>9.6</v>
      </c>
      <c r="L1" t="s">
        <v>9</v>
      </c>
      <c r="M1" t="s">
        <v>10</v>
      </c>
      <c r="O1" t="s">
        <v>11</v>
      </c>
      <c r="P1">
        <f>AVERAGE(M2,M6,M10,M14)</f>
        <v>1.1259240235242116</v>
      </c>
      <c r="Q1" t="s">
        <v>15</v>
      </c>
    </row>
    <row r="2" spans="1:17" x14ac:dyDescent="0.25">
      <c r="A2">
        <v>1</v>
      </c>
      <c r="B2">
        <v>524</v>
      </c>
      <c r="F2" t="s">
        <v>0</v>
      </c>
      <c r="G2">
        <f>AVERAGE(D6,D10,D14)</f>
        <v>1.1105824719658606</v>
      </c>
      <c r="J2" t="s">
        <v>7</v>
      </c>
      <c r="K2">
        <f>INTERCEPT(B2:B17, A2:A17)</f>
        <v>437.4</v>
      </c>
      <c r="L2">
        <f>$K$1*A2+$K$2</f>
        <v>447</v>
      </c>
      <c r="M2">
        <f>B2/L2</f>
        <v>1.1722595078299776</v>
      </c>
      <c r="O2" t="s">
        <v>12</v>
      </c>
      <c r="P2">
        <f>AVERAGE(M3,M7,M11,M15)</f>
        <v>0.82847619394808891</v>
      </c>
      <c r="Q2">
        <f>($K$1*A18+$K$2)*P1</f>
        <v>676.22996852864139</v>
      </c>
    </row>
    <row r="3" spans="1:17" x14ac:dyDescent="0.25">
      <c r="A3">
        <v>2</v>
      </c>
      <c r="B3">
        <v>378</v>
      </c>
      <c r="F3" t="s">
        <v>1</v>
      </c>
      <c r="G3">
        <f>AVERAGE(D7,D11,D15)</f>
        <v>0.83276981776834846</v>
      </c>
      <c r="J3" t="s">
        <v>8</v>
      </c>
      <c r="K3" s="1" t="s">
        <v>17</v>
      </c>
      <c r="L3">
        <f>$K$1*A3+$K$2</f>
        <v>456.59999999999997</v>
      </c>
      <c r="M3">
        <f t="shared" ref="M3:M17" si="0">B3/L3</f>
        <v>0.82785808147174778</v>
      </c>
      <c r="O3" t="s">
        <v>13</v>
      </c>
      <c r="P3">
        <f>AVERAGE(M4,M8,M12,M16)</f>
        <v>0.74512787969011585</v>
      </c>
      <c r="Q3">
        <f>($K$1*A19+$K$2)*P2</f>
        <v>505.53617354712378</v>
      </c>
    </row>
    <row r="4" spans="1:17" x14ac:dyDescent="0.25">
      <c r="A4">
        <v>3</v>
      </c>
      <c r="B4">
        <v>354</v>
      </c>
      <c r="C4">
        <f xml:space="preserve"> (SUM(B2:B5)+SUM(B3:B6))/8</f>
        <v>474</v>
      </c>
      <c r="D4">
        <f>B4/C4</f>
        <v>0.74683544303797467</v>
      </c>
      <c r="F4" t="s">
        <v>2</v>
      </c>
      <c r="G4">
        <f>AVERAGE(D4,D8,D12)</f>
        <v>0.74200151936420744</v>
      </c>
      <c r="L4">
        <f t="shared" ref="L3:L17" si="1">$K$1*A4+$K$2</f>
        <v>466.2</v>
      </c>
      <c r="M4">
        <f t="shared" si="0"/>
        <v>0.75933075933075933</v>
      </c>
      <c r="O4" t="s">
        <v>14</v>
      </c>
      <c r="P4">
        <f>AVERAGE(M5,M9,M13,M17)</f>
        <v>1.3008028328501262</v>
      </c>
      <c r="Q4">
        <f>($K$1*A20+$K$2)*P3</f>
        <v>461.83025983193374</v>
      </c>
    </row>
    <row r="5" spans="1:17" x14ac:dyDescent="0.25">
      <c r="A5">
        <v>4</v>
      </c>
      <c r="B5">
        <v>636</v>
      </c>
      <c r="C5">
        <f t="shared" ref="C5:C15" si="2" xml:space="preserve"> (SUM(B3:B6)+SUM(B4:B7))/8</f>
        <v>480</v>
      </c>
      <c r="D5">
        <f t="shared" ref="D5:D15" si="3">B5/C5</f>
        <v>1.325</v>
      </c>
      <c r="F5" t="s">
        <v>3</v>
      </c>
      <c r="G5">
        <f>AVERAGE(D5,D9,D13)</f>
        <v>1.3214440947242208</v>
      </c>
      <c r="L5">
        <f t="shared" si="1"/>
        <v>475.79999999999995</v>
      </c>
      <c r="M5">
        <f t="shared" si="0"/>
        <v>1.3366960907944516</v>
      </c>
      <c r="O5" t="s">
        <v>4</v>
      </c>
      <c r="P5">
        <f>SUM(P1:P4)</f>
        <v>4.0003309300125425</v>
      </c>
      <c r="Q5">
        <f>($K$1*A21+$K$2)*P4</f>
        <v>818.72530299586936</v>
      </c>
    </row>
    <row r="6" spans="1:17" x14ac:dyDescent="0.25">
      <c r="A6">
        <v>5</v>
      </c>
      <c r="B6">
        <v>532</v>
      </c>
      <c r="C6">
        <f t="shared" si="2"/>
        <v>488</v>
      </c>
      <c r="D6">
        <f t="shared" si="3"/>
        <v>1.0901639344262295</v>
      </c>
      <c r="F6" t="s">
        <v>4</v>
      </c>
      <c r="G6">
        <f>SUM(G2:G5)</f>
        <v>4.0067979038226369</v>
      </c>
      <c r="L6">
        <f t="shared" si="1"/>
        <v>485.4</v>
      </c>
      <c r="M6">
        <f t="shared" si="0"/>
        <v>1.0960032962505151</v>
      </c>
    </row>
    <row r="7" spans="1:17" x14ac:dyDescent="0.25">
      <c r="A7">
        <v>6</v>
      </c>
      <c r="B7">
        <v>418</v>
      </c>
      <c r="C7">
        <f t="shared" si="2"/>
        <v>498</v>
      </c>
      <c r="D7">
        <f t="shared" si="3"/>
        <v>0.8393574297188755</v>
      </c>
      <c r="L7">
        <f t="shared" si="1"/>
        <v>495</v>
      </c>
      <c r="M7">
        <f t="shared" si="0"/>
        <v>0.84444444444444444</v>
      </c>
    </row>
    <row r="8" spans="1:17" x14ac:dyDescent="0.25">
      <c r="A8">
        <v>7</v>
      </c>
      <c r="B8">
        <v>378</v>
      </c>
      <c r="C8">
        <f t="shared" si="2"/>
        <v>508</v>
      </c>
      <c r="D8">
        <f t="shared" si="3"/>
        <v>0.74409448818897639</v>
      </c>
      <c r="L8">
        <f t="shared" si="1"/>
        <v>504.59999999999997</v>
      </c>
      <c r="M8">
        <f t="shared" si="0"/>
        <v>0.74910820451843052</v>
      </c>
    </row>
    <row r="9" spans="1:17" x14ac:dyDescent="0.25">
      <c r="A9">
        <v>8</v>
      </c>
      <c r="B9">
        <v>692</v>
      </c>
      <c r="C9">
        <f t="shared" si="2"/>
        <v>512</v>
      </c>
      <c r="D9">
        <f t="shared" si="3"/>
        <v>1.3515625</v>
      </c>
      <c r="L9">
        <f t="shared" si="1"/>
        <v>514.19999999999993</v>
      </c>
      <c r="M9">
        <f t="shared" si="0"/>
        <v>1.3457798521975886</v>
      </c>
    </row>
    <row r="10" spans="1:17" x14ac:dyDescent="0.25">
      <c r="A10">
        <v>9</v>
      </c>
      <c r="B10">
        <v>556</v>
      </c>
      <c r="C10">
        <f t="shared" si="2"/>
        <v>515</v>
      </c>
      <c r="D10">
        <f t="shared" si="3"/>
        <v>1.0796116504854369</v>
      </c>
      <c r="L10">
        <f t="shared" si="1"/>
        <v>523.79999999999995</v>
      </c>
      <c r="M10">
        <f t="shared" si="0"/>
        <v>1.0614738449789998</v>
      </c>
    </row>
    <row r="11" spans="1:17" x14ac:dyDescent="0.25">
      <c r="A11">
        <v>10</v>
      </c>
      <c r="B11">
        <v>426</v>
      </c>
      <c r="C11">
        <f t="shared" si="2"/>
        <v>520</v>
      </c>
      <c r="D11">
        <f t="shared" si="3"/>
        <v>0.81923076923076921</v>
      </c>
      <c r="L11">
        <f t="shared" si="1"/>
        <v>533.4</v>
      </c>
      <c r="M11">
        <f t="shared" si="0"/>
        <v>0.79865016872890893</v>
      </c>
    </row>
    <row r="12" spans="1:17" x14ac:dyDescent="0.25">
      <c r="A12">
        <v>11</v>
      </c>
      <c r="B12">
        <v>394</v>
      </c>
      <c r="C12">
        <f t="shared" si="2"/>
        <v>536</v>
      </c>
      <c r="D12">
        <f t="shared" si="3"/>
        <v>0.7350746268656716</v>
      </c>
      <c r="L12">
        <f t="shared" si="1"/>
        <v>543</v>
      </c>
      <c r="M12">
        <f t="shared" si="0"/>
        <v>0.72559852670349911</v>
      </c>
    </row>
    <row r="13" spans="1:17" x14ac:dyDescent="0.25">
      <c r="A13">
        <v>12</v>
      </c>
      <c r="B13">
        <v>716</v>
      </c>
      <c r="C13">
        <f t="shared" si="2"/>
        <v>556</v>
      </c>
      <c r="D13">
        <f t="shared" si="3"/>
        <v>1.2877697841726619</v>
      </c>
      <c r="L13">
        <f t="shared" si="1"/>
        <v>552.59999999999991</v>
      </c>
      <c r="M13">
        <f t="shared" si="0"/>
        <v>1.295693087224032</v>
      </c>
    </row>
    <row r="14" spans="1:17" x14ac:dyDescent="0.25">
      <c r="A14">
        <v>13</v>
      </c>
      <c r="B14">
        <v>660</v>
      </c>
      <c r="C14">
        <f t="shared" si="2"/>
        <v>568</v>
      </c>
      <c r="D14">
        <f t="shared" si="3"/>
        <v>1.1619718309859155</v>
      </c>
      <c r="L14">
        <f t="shared" si="1"/>
        <v>562.19999999999993</v>
      </c>
      <c r="M14">
        <f t="shared" si="0"/>
        <v>1.1739594450373534</v>
      </c>
    </row>
    <row r="15" spans="1:17" x14ac:dyDescent="0.25">
      <c r="A15">
        <v>14</v>
      </c>
      <c r="B15">
        <v>482</v>
      </c>
      <c r="C15">
        <f t="shared" si="2"/>
        <v>574</v>
      </c>
      <c r="D15">
        <f t="shared" si="3"/>
        <v>0.83972125435540068</v>
      </c>
      <c r="L15">
        <f t="shared" si="1"/>
        <v>571.79999999999995</v>
      </c>
      <c r="M15">
        <f t="shared" si="0"/>
        <v>0.8429520811472544</v>
      </c>
    </row>
    <row r="16" spans="1:17" x14ac:dyDescent="0.25">
      <c r="A16">
        <v>15</v>
      </c>
      <c r="B16">
        <v>434</v>
      </c>
      <c r="H16" t="s">
        <v>5</v>
      </c>
      <c r="L16">
        <f t="shared" si="1"/>
        <v>581.4</v>
      </c>
      <c r="M16">
        <f t="shared" si="0"/>
        <v>0.74647402820777442</v>
      </c>
    </row>
    <row r="17" spans="1:13" x14ac:dyDescent="0.25">
      <c r="A17">
        <v>16</v>
      </c>
      <c r="B17">
        <v>724</v>
      </c>
      <c r="H17" s="2" t="s">
        <v>16</v>
      </c>
      <c r="L17">
        <f t="shared" si="1"/>
        <v>591</v>
      </c>
      <c r="M17">
        <f t="shared" si="0"/>
        <v>1.2250423011844331</v>
      </c>
    </row>
    <row r="18" spans="1:13" x14ac:dyDescent="0.25">
      <c r="A18">
        <v>17</v>
      </c>
      <c r="H18">
        <f>(9*A17 +460)*$G$2</f>
        <v>670.79181306737974</v>
      </c>
    </row>
    <row r="19" spans="1:13" x14ac:dyDescent="0.25">
      <c r="A19">
        <v>18</v>
      </c>
      <c r="H19">
        <f>(9*A18 +460)*$G$3</f>
        <v>510.48789829199762</v>
      </c>
    </row>
    <row r="20" spans="1:13" x14ac:dyDescent="0.25">
      <c r="A20">
        <v>19</v>
      </c>
      <c r="H20">
        <f>(9*A19 +460)*$G$4</f>
        <v>461.52494504453705</v>
      </c>
    </row>
    <row r="21" spans="1:13" x14ac:dyDescent="0.25">
      <c r="A21">
        <v>20</v>
      </c>
      <c r="H21">
        <f>(9*A20 +460)*$G$4</f>
        <v>468.2029587188149</v>
      </c>
    </row>
  </sheetData>
  <mergeCells count="1">
    <mergeCell ref="F1:G1"/>
  </mergeCells>
  <pageMargins left="0.7" right="0.7" top="0.75" bottom="0.75" header="0.3" footer="0.3"/>
  <ignoredErrors>
    <ignoredError sqref="H19" formula="1"/>
    <ignoredError sqref="K1:K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Mamadou Lamine Gueye</dc:creator>
  <cp:lastModifiedBy>Mamadou Lamine Gueye</cp:lastModifiedBy>
  <dcterms:created xsi:type="dcterms:W3CDTF">2025-12-15T13:31:14Z</dcterms:created>
  <dcterms:modified xsi:type="dcterms:W3CDTF">2025-12-15T23:09:07Z</dcterms:modified>
</cp:coreProperties>
</file>